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65" documentId="13_ncr:1_{51BBD00A-6158-4C40-843B-67A4E028F161}" xr6:coauthVersionLast="47" xr6:coauthVersionMax="47" xr10:uidLastSave="{1C1FF697-27B0-40BE-9F03-3D57CFB0C03F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<sst xmlns="http://schemas.openxmlformats.org/spreadsheetml/2006/main" count="79" uniqueCount="67">
  <si>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</si>
  <si>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</si>
  <si>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</si>
  <si>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</si>
  <si>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</si>
  <si>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</si>
  <si>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</si>
  <si>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</si>
  <si>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</si>
  <si>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</si>
  <si>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</si>
  <si>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</si>
  <si>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</si>
  <si>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</si>
  <si>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</si>
  <si>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</si>
  <si>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</si>
  <si>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</si>
  <si>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</si>
  <si>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</si>
  <si>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</si>
  <si>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</si>
  <si>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</si>
  <si>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</si>
  <si>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</si>
  <si>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</si>
  <si>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</si>
  <si>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</si>
  <si>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</si>
  <si>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</si>
  <si>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</si>
  <si>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</si>
  <si>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</si>
  <si>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</si>
  <si>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</si>
  <si>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</si>
  <si>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</si>
  <si>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</si>
  <si>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GクロスまたはDクロス後に有効なEB出現で、エントリー待ち、EB高値or安値ブレイクでエントリー。</t>
    <rPh sb="11" eb="12">
      <t>アト</t>
    </rPh>
    <rPh sb="13" eb="15">
      <t>ユウコウ</t>
    </rPh>
    <rPh sb="18" eb="20">
      <t>シュツゲン</t>
    </rPh>
    <phoneticPr fontId="1"/>
  </si>
  <si>
    <t>検証２</t>
    <rPh sb="0" eb="2">
      <t>ケンショウ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</si>
  <si>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</si>
  <si>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</si>
  <si>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検証５</t>
    <rPh sb="0" eb="2">
      <t>ケンショウ</t>
    </rPh>
    <phoneticPr fontId="1"/>
  </si>
  <si>
    <t>気づき</t>
    <rPh sb="0" eb="1">
      <t>キ</t>
    </rPh>
    <phoneticPr fontId="1"/>
  </si>
  <si>
    <t>なり易い感じがした。この点につき、これまで行った検証データで確認を行う。</t>
    <rPh sb="2" eb="3">
      <t>ヤス</t>
    </rPh>
    <rPh sb="4" eb="5">
      <t>カン</t>
    </rPh>
    <rPh sb="12" eb="13">
      <t>テン</t>
    </rPh>
    <rPh sb="21" eb="22">
      <t>オコナ</t>
    </rPh>
    <rPh sb="24" eb="26">
      <t>ケンショウ</t>
    </rPh>
    <rPh sb="30" eb="32">
      <t>カクニン</t>
    </rPh>
    <rPh sb="33" eb="34">
      <t>オコナ</t>
    </rPh>
    <phoneticPr fontId="1"/>
  </si>
  <si>
    <t>・相場が天井を迎えた後、しばらくもみ合いが続き、その後に、DクロスでEB出現だと、今のエントリールールで勝ちトレードに</t>
    <rPh sb="1" eb="3">
      <t>ソウバ</t>
    </rPh>
    <rPh sb="4" eb="6">
      <t>テンジョウ</t>
    </rPh>
    <rPh sb="7" eb="8">
      <t>ムカ</t>
    </rPh>
    <rPh sb="10" eb="11">
      <t>アト</t>
    </rPh>
    <rPh sb="18" eb="19">
      <t>ア</t>
    </rPh>
    <rPh sb="21" eb="22">
      <t>ツヅ</t>
    </rPh>
    <rPh sb="26" eb="27">
      <t>アト</t>
    </rPh>
    <rPh sb="36" eb="38">
      <t>シュツゲン</t>
    </rPh>
    <rPh sb="41" eb="42">
      <t>イマ</t>
    </rPh>
    <rPh sb="52" eb="53">
      <t>カ</t>
    </rPh>
    <phoneticPr fontId="1"/>
  </si>
  <si>
    <t>検証６</t>
    <rPh sb="0" eb="2">
      <t>ケンショウ</t>
    </rPh>
    <phoneticPr fontId="1"/>
  </si>
  <si>
    <t>検証７</t>
    <rPh sb="0" eb="2">
      <t>ケンショウ</t>
    </rPh>
    <phoneticPr fontId="1"/>
  </si>
  <si>
    <t>判定</t>
    <rPh sb="0" eb="2">
      <t>ハンテイ</t>
    </rPh>
    <phoneticPr fontId="1"/>
  </si>
  <si>
    <t>・「売りEBの左隣の陽線の下ヒゲが長く、EB（実体＋下ヒゲ）の下端以上の場合はエントリーは回避する」の回避ルールに該当するため</t>
    <rPh sb="2" eb="3">
      <t>ウ</t>
    </rPh>
    <rPh sb="7" eb="8">
      <t>ヒダリ</t>
    </rPh>
    <rPh sb="8" eb="9">
      <t>トナリ</t>
    </rPh>
    <rPh sb="10" eb="12">
      <t>ヨウセン</t>
    </rPh>
    <rPh sb="13" eb="14">
      <t>シタ</t>
    </rPh>
    <rPh sb="17" eb="18">
      <t>ナガ</t>
    </rPh>
    <rPh sb="23" eb="25">
      <t>ジッタイ</t>
    </rPh>
    <rPh sb="26" eb="27">
      <t>シタ</t>
    </rPh>
    <rPh sb="31" eb="33">
      <t>カタン</t>
    </rPh>
    <rPh sb="33" eb="35">
      <t>イジョウ</t>
    </rPh>
    <rPh sb="36" eb="38">
      <t>バアイ</t>
    </rPh>
    <rPh sb="45" eb="47">
      <t>カイヒ</t>
    </rPh>
    <rPh sb="51" eb="53">
      <t>カイヒ</t>
    </rPh>
    <rPh sb="57" eb="59">
      <t>ガイトウ</t>
    </rPh>
    <phoneticPr fontId="1"/>
  </si>
  <si>
    <t>エントリーはしない</t>
    <phoneticPr fontId="1"/>
  </si>
  <si>
    <t>検証８</t>
    <rPh sb="0" eb="2">
      <t>ケンショウ</t>
    </rPh>
    <phoneticPr fontId="1"/>
  </si>
  <si>
    <t>検証９</t>
    <rPh sb="0" eb="2">
      <t>ケンショウ</t>
    </rPh>
    <phoneticPr fontId="1"/>
  </si>
  <si>
    <t>検証１０</t>
    <rPh sb="0" eb="2">
      <t>ケンショウ</t>
    </rPh>
    <phoneticPr fontId="1"/>
  </si>
  <si>
    <t>検証１１</t>
    <rPh sb="0" eb="2">
      <t>ケンショウ</t>
    </rPh>
    <phoneticPr fontId="1"/>
  </si>
  <si>
    <t>検証１２</t>
    <rPh sb="0" eb="2">
      <t>ケンショウ</t>
    </rPh>
    <phoneticPr fontId="1"/>
  </si>
  <si>
    <t>質問</t>
    <rPh sb="0" eb="2">
      <t>シツモン</t>
    </rPh>
    <phoneticPr fontId="1"/>
  </si>
  <si>
    <t>・売りEB出現が現地時間で2/12 23時（日本時間で2/13土曜日 7時）、実際のトレードでは、週明けとなる現地時間2/15 1:00（日本：2/15 9:00）の</t>
    <rPh sb="1" eb="2">
      <t>ウ</t>
    </rPh>
    <rPh sb="5" eb="7">
      <t>シュツゲン</t>
    </rPh>
    <rPh sb="8" eb="10">
      <t>ゲンチ</t>
    </rPh>
    <rPh sb="10" eb="12">
      <t>ジカン</t>
    </rPh>
    <rPh sb="20" eb="21">
      <t>ジ</t>
    </rPh>
    <rPh sb="22" eb="24">
      <t>ニッポン</t>
    </rPh>
    <rPh sb="24" eb="26">
      <t>ジカン</t>
    </rPh>
    <rPh sb="31" eb="34">
      <t>ドヨウビ</t>
    </rPh>
    <rPh sb="36" eb="37">
      <t>ジ</t>
    </rPh>
    <rPh sb="39" eb="41">
      <t>ジッサイ</t>
    </rPh>
    <rPh sb="49" eb="51">
      <t>シュウア</t>
    </rPh>
    <rPh sb="55" eb="57">
      <t>ゲンチ</t>
    </rPh>
    <rPh sb="57" eb="59">
      <t>ジカン</t>
    </rPh>
    <rPh sb="69" eb="71">
      <t>ニホン</t>
    </rPh>
    <phoneticPr fontId="1"/>
  </si>
  <si>
    <t>陽線とEBを見て、注文すると思うので、勝ちトレードとしました。この考え方でよろしいでしょうか？</t>
    <rPh sb="0" eb="2">
      <t>ヨウセン</t>
    </rPh>
    <rPh sb="6" eb="7">
      <t>ミ</t>
    </rPh>
    <rPh sb="9" eb="11">
      <t>チュウモン</t>
    </rPh>
    <rPh sb="14" eb="15">
      <t>オモ</t>
    </rPh>
    <rPh sb="19" eb="20">
      <t>カ</t>
    </rPh>
    <rPh sb="33" eb="34">
      <t>カンガ</t>
    </rPh>
    <rPh sb="35" eb="36">
      <t>カタ</t>
    </rPh>
    <phoneticPr fontId="1"/>
  </si>
  <si>
    <t>質問あり</t>
    <rPh sb="0" eb="2">
      <t>シツモン</t>
    </rPh>
    <phoneticPr fontId="1"/>
  </si>
  <si>
    <t>検証１３</t>
    <rPh sb="0" eb="2">
      <t>ケンショウ</t>
    </rPh>
    <phoneticPr fontId="1"/>
  </si>
  <si>
    <t>・既に設定した売りのEBでのエントリー回避ルール、売りのEBの左隣の陽線の下ヒゲが長く、EB（実体＋下ヒゲ）の下端以上の長さの</t>
    <rPh sb="1" eb="2">
      <t>スデ</t>
    </rPh>
    <rPh sb="3" eb="5">
      <t>セッテイ</t>
    </rPh>
    <rPh sb="7" eb="8">
      <t>ウ</t>
    </rPh>
    <rPh sb="19" eb="21">
      <t>カイヒ</t>
    </rPh>
    <rPh sb="25" eb="26">
      <t>ウ</t>
    </rPh>
    <rPh sb="31" eb="32">
      <t>ヒダリ</t>
    </rPh>
    <rPh sb="32" eb="33">
      <t>トナリ</t>
    </rPh>
    <rPh sb="34" eb="36">
      <t>ヨウセン</t>
    </rPh>
    <rPh sb="37" eb="38">
      <t>シタ</t>
    </rPh>
    <rPh sb="41" eb="42">
      <t>ナガ</t>
    </rPh>
    <rPh sb="47" eb="49">
      <t>ジッタイ</t>
    </rPh>
    <rPh sb="50" eb="51">
      <t>シタ</t>
    </rPh>
    <rPh sb="55" eb="57">
      <t>カタン</t>
    </rPh>
    <rPh sb="57" eb="59">
      <t>イジョウ</t>
    </rPh>
    <rPh sb="60" eb="61">
      <t>ナガ</t>
    </rPh>
    <phoneticPr fontId="1"/>
  </si>
  <si>
    <t>場合、エントリーを回避する　の逆パターンであるので、検証１３ではエントリーを回避した。</t>
    <rPh sb="0" eb="2">
      <t>バアイ</t>
    </rPh>
    <rPh sb="9" eb="11">
      <t>カイヒ</t>
    </rPh>
    <rPh sb="15" eb="16">
      <t>ギャク</t>
    </rPh>
    <rPh sb="26" eb="28">
      <t>ケンショウ</t>
    </rPh>
    <rPh sb="38" eb="40">
      <t>カイヒ</t>
    </rPh>
    <phoneticPr fontId="1"/>
  </si>
  <si>
    <t>検証１４</t>
    <rPh sb="0" eb="2">
      <t>ケンショウ</t>
    </rPh>
    <phoneticPr fontId="1"/>
  </si>
  <si>
    <t>検証１２で質問があり、画像の下に記載しております。ご確認をお願いします。検証５の画像下に記載した、相場が天井を迎え、レンジ相場の後、有効な売りのEBが出現した場合の勝率を調べた。期間は今年の１月から９月で、７勝０敗で勝率１００％となった。勝ち易い相場として、マイルールに加えたいと思う。相場の転換点でEBが出現しない場合でも、ウェッジリバーサルなどのチャートパターンでのエントリーが可能な場合があること少し分かりました。</t>
    <rPh sb="0" eb="2">
      <t>ケンショウ</t>
    </rPh>
    <rPh sb="5" eb="7">
      <t>シツモン</t>
    </rPh>
    <rPh sb="11" eb="13">
      <t>ガゾウ</t>
    </rPh>
    <rPh sb="14" eb="15">
      <t>シタ</t>
    </rPh>
    <rPh sb="16" eb="18">
      <t>キサイ</t>
    </rPh>
    <rPh sb="26" eb="28">
      <t>カクニン</t>
    </rPh>
    <rPh sb="30" eb="31">
      <t>ネガ</t>
    </rPh>
    <rPh sb="36" eb="38">
      <t>ケンショウ</t>
    </rPh>
    <rPh sb="40" eb="42">
      <t>ガゾウ</t>
    </rPh>
    <rPh sb="42" eb="43">
      <t>シタ</t>
    </rPh>
    <rPh sb="44" eb="46">
      <t>キサイ</t>
    </rPh>
    <rPh sb="49" eb="51">
      <t>ソウバ</t>
    </rPh>
    <rPh sb="52" eb="54">
      <t>テンジョウ</t>
    </rPh>
    <rPh sb="55" eb="56">
      <t>ムカ</t>
    </rPh>
    <rPh sb="61" eb="63">
      <t>ソウバ</t>
    </rPh>
    <rPh sb="64" eb="65">
      <t>アト</t>
    </rPh>
    <rPh sb="66" eb="68">
      <t>ユウコウ</t>
    </rPh>
    <rPh sb="69" eb="70">
      <t>ウ</t>
    </rPh>
    <rPh sb="75" eb="77">
      <t>シュツゲン</t>
    </rPh>
    <rPh sb="79" eb="81">
      <t>バアイ</t>
    </rPh>
    <rPh sb="82" eb="84">
      <t>ショウリツ</t>
    </rPh>
    <rPh sb="85" eb="86">
      <t>シラ</t>
    </rPh>
    <rPh sb="89" eb="91">
      <t>キカン</t>
    </rPh>
    <rPh sb="92" eb="94">
      <t>コトシ</t>
    </rPh>
    <rPh sb="96" eb="97">
      <t>ガツ</t>
    </rPh>
    <rPh sb="100" eb="101">
      <t>ガツ</t>
    </rPh>
    <rPh sb="104" eb="105">
      <t>カ</t>
    </rPh>
    <rPh sb="106" eb="107">
      <t>ハイ</t>
    </rPh>
    <rPh sb="108" eb="110">
      <t>ショウリツ</t>
    </rPh>
    <rPh sb="119" eb="120">
      <t>カ</t>
    </rPh>
    <rPh sb="121" eb="122">
      <t>ヤス</t>
    </rPh>
    <rPh sb="123" eb="125">
      <t>ソウバ</t>
    </rPh>
    <rPh sb="135" eb="136">
      <t>クワ</t>
    </rPh>
    <rPh sb="140" eb="141">
      <t>オモ</t>
    </rPh>
    <rPh sb="143" eb="145">
      <t>ソウバ</t>
    </rPh>
    <rPh sb="146" eb="148">
      <t>テンカン</t>
    </rPh>
    <rPh sb="148" eb="149">
      <t>テン</t>
    </rPh>
    <rPh sb="153" eb="155">
      <t>シュツゲン</t>
    </rPh>
    <rPh sb="158" eb="160">
      <t>バアイ</t>
    </rPh>
    <rPh sb="191" eb="193">
      <t>カノウ</t>
    </rPh>
    <rPh sb="194" eb="196">
      <t>バアイ</t>
    </rPh>
    <rPh sb="201" eb="202">
      <t>スコ</t>
    </rPh>
    <rPh sb="203" eb="204">
      <t>ワ</t>
    </rPh>
    <phoneticPr fontId="1"/>
  </si>
  <si>
    <t>近日中にチャートパターンでの検証が始められるように、テキストの再確認を行う等の準備を進めたい。</t>
    <rPh sb="0" eb="2">
      <t>キンジツ</t>
    </rPh>
    <rPh sb="2" eb="3">
      <t>ナカ</t>
    </rPh>
    <rPh sb="14" eb="16">
      <t>ケンショウ</t>
    </rPh>
    <rPh sb="17" eb="18">
      <t>ハジ</t>
    </rPh>
    <rPh sb="31" eb="32">
      <t>サイ</t>
    </rPh>
    <rPh sb="32" eb="34">
      <t>カクニン</t>
    </rPh>
    <rPh sb="35" eb="36">
      <t>オコナ</t>
    </rPh>
    <rPh sb="37" eb="38">
      <t>トウ</t>
    </rPh>
    <rPh sb="39" eb="41">
      <t>ジュンビ</t>
    </rPh>
    <rPh sb="42" eb="43">
      <t>スス</t>
    </rPh>
    <phoneticPr fontId="1"/>
  </si>
  <si>
    <t>相場の転換点でのチャンスを増やすために、チャートパターンでの検証を急ぐ必要があると感じた。デモを行うことで、マイルールの欠点（勝ち難いパターンの切り分けができていなかった等）が炙り出され、その分析によりマイルールを進化させたり、過去検証をリアルトレードの感覚に近づけ、精度を上げられるんだなと感じております。</t>
    <rPh sb="0" eb="2">
      <t>ソウバ</t>
    </rPh>
    <rPh sb="3" eb="5">
      <t>テンカン</t>
    </rPh>
    <rPh sb="5" eb="6">
      <t>テン</t>
    </rPh>
    <rPh sb="13" eb="14">
      <t>フ</t>
    </rPh>
    <rPh sb="30" eb="32">
      <t>ケンショウ</t>
    </rPh>
    <rPh sb="33" eb="34">
      <t>イソ</t>
    </rPh>
    <rPh sb="35" eb="37">
      <t>ヒツヨウ</t>
    </rPh>
    <rPh sb="41" eb="42">
      <t>カン</t>
    </rPh>
    <rPh sb="48" eb="49">
      <t>オコナ</t>
    </rPh>
    <rPh sb="60" eb="62">
      <t>ケッテン</t>
    </rPh>
    <rPh sb="63" eb="64">
      <t>カ</t>
    </rPh>
    <rPh sb="65" eb="66">
      <t>ニク</t>
    </rPh>
    <rPh sb="72" eb="73">
      <t>キ</t>
    </rPh>
    <rPh sb="74" eb="75">
      <t>ワ</t>
    </rPh>
    <rPh sb="85" eb="86">
      <t>トウ</t>
    </rPh>
    <rPh sb="88" eb="89">
      <t>アブ</t>
    </rPh>
    <rPh sb="90" eb="91">
      <t>ダ</t>
    </rPh>
    <rPh sb="96" eb="98">
      <t>ブンセキ</t>
    </rPh>
    <rPh sb="107" eb="109">
      <t>シンカ</t>
    </rPh>
    <rPh sb="114" eb="116">
      <t>カコ</t>
    </rPh>
    <rPh sb="116" eb="118">
      <t>ケンショウ</t>
    </rPh>
    <rPh sb="127" eb="129">
      <t>カンカク</t>
    </rPh>
    <rPh sb="130" eb="131">
      <t>チカ</t>
    </rPh>
    <rPh sb="134" eb="136">
      <t>セイド</t>
    </rPh>
    <rPh sb="137" eb="138">
      <t>ア</t>
    </rPh>
    <rPh sb="146" eb="147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</si>
</sst>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4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464344</xdr:colOff>
      <xdr:row>2</xdr:row>
      <xdr:rowOff>59532</xdr:rowOff>
    </xdr:from>
    <xdr:to>
      <xdr:col>15</xdr:col>
      <xdr:colOff>20166</xdr:colOff>
      <xdr:row>38</xdr:row>
      <xdr:rowOff>24016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C47B9019-59A5-49F6-B8BA-C471C37B6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4344" y="416720"/>
          <a:ext cx="8652197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11907</xdr:colOff>
      <xdr:row>40</xdr:row>
      <xdr:rowOff>71437</xdr:rowOff>
    </xdr:from>
    <xdr:to>
      <xdr:col>15</xdr:col>
      <xdr:colOff>58263</xdr:colOff>
      <xdr:row>76</xdr:row>
      <xdr:rowOff>7335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4F6FCD3F-8E7B-4E50-B13F-4652EBE0CD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970" y="7215187"/>
          <a:ext cx="8642668" cy="636527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23812</xdr:rowOff>
    </xdr:from>
    <xdr:to>
      <xdr:col>15</xdr:col>
      <xdr:colOff>17770</xdr:colOff>
      <xdr:row>113</xdr:row>
      <xdr:rowOff>147833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C07BAE6-4B45-4C05-99A7-5300BF75D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3954125"/>
          <a:ext cx="8614082" cy="6374802"/>
        </a:xfrm>
        <a:prstGeom prst="rect">
          <a:avLst/>
        </a:prstGeom>
      </xdr:spPr>
    </xdr:pic>
    <xdr:clientData/>
  </xdr:twoCellAnchor>
  <xdr:twoCellAnchor editAs="oneCell">
    <xdr:from>
      <xdr:col>0</xdr:col>
      <xdr:colOff>452438</xdr:colOff>
      <xdr:row>116</xdr:row>
      <xdr:rowOff>83344</xdr:rowOff>
    </xdr:from>
    <xdr:to>
      <xdr:col>15</xdr:col>
      <xdr:colOff>8260</xdr:colOff>
      <xdr:row>152</xdr:row>
      <xdr:rowOff>47828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309FD647-1FD2-48B1-9939-085F93B2B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52438" y="20800219"/>
          <a:ext cx="8652197" cy="6393859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476251</xdr:colOff>
      <xdr:row>154</xdr:row>
      <xdr:rowOff>47625</xdr:rowOff>
    </xdr:from>
    <xdr:to>
      <xdr:col>14</xdr:col>
      <xdr:colOff>31823</xdr:colOff>
      <xdr:row>190</xdr:row>
      <xdr:rowOff>21638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90BCBE1-C977-415E-B558-A0C9581EF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6251" y="27551063"/>
          <a:ext cx="8032822" cy="640338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196</xdr:row>
      <xdr:rowOff>35719</xdr:rowOff>
    </xdr:from>
    <xdr:to>
      <xdr:col>14</xdr:col>
      <xdr:colOff>36577</xdr:colOff>
      <xdr:row>232</xdr:row>
      <xdr:rowOff>9732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E7D9D68-EBDE-4B76-9170-AEA8747FE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35040094"/>
          <a:ext cx="8013764" cy="640338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234</xdr:row>
      <xdr:rowOff>95250</xdr:rowOff>
    </xdr:from>
    <xdr:to>
      <xdr:col>14</xdr:col>
      <xdr:colOff>7991</xdr:colOff>
      <xdr:row>270</xdr:row>
      <xdr:rowOff>21619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3B590F1E-7000-4CD0-88C1-5D68882C5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063" y="41886188"/>
          <a:ext cx="7985178" cy="6355744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276</xdr:row>
      <xdr:rowOff>35719</xdr:rowOff>
    </xdr:from>
    <xdr:to>
      <xdr:col>14</xdr:col>
      <xdr:colOff>53258</xdr:colOff>
      <xdr:row>311</xdr:row>
      <xdr:rowOff>102567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2D00CC7F-D404-435A-91CC-BFA4F8FA7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88157" y="49327594"/>
          <a:ext cx="8042351" cy="6317629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476250</xdr:colOff>
      <xdr:row>314</xdr:row>
      <xdr:rowOff>35719</xdr:rowOff>
    </xdr:from>
    <xdr:to>
      <xdr:col>13</xdr:col>
      <xdr:colOff>603303</xdr:colOff>
      <xdr:row>349</xdr:row>
      <xdr:rowOff>159740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168ABEB5-190C-4AFC-B569-C70EACD5A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76250" y="56114157"/>
          <a:ext cx="7985178" cy="6374802"/>
        </a:xfrm>
        <a:prstGeom prst="rect">
          <a:avLst/>
        </a:prstGeom>
      </xdr:spPr>
    </xdr:pic>
    <xdr:clientData/>
  </xdr:twoCellAnchor>
  <xdr:twoCellAnchor editAs="oneCell">
    <xdr:from>
      <xdr:col>0</xdr:col>
      <xdr:colOff>452438</xdr:colOff>
      <xdr:row>352</xdr:row>
      <xdr:rowOff>35719</xdr:rowOff>
    </xdr:from>
    <xdr:to>
      <xdr:col>13</xdr:col>
      <xdr:colOff>617606</xdr:colOff>
      <xdr:row>387</xdr:row>
      <xdr:rowOff>159740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3BAB929-6A4D-420B-B382-D5A60DD13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52438" y="62900719"/>
          <a:ext cx="8023293" cy="6374802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476251</xdr:colOff>
      <xdr:row>390</xdr:row>
      <xdr:rowOff>59532</xdr:rowOff>
    </xdr:from>
    <xdr:to>
      <xdr:col>13</xdr:col>
      <xdr:colOff>603304</xdr:colOff>
      <xdr:row>426</xdr:row>
      <xdr:rowOff>14488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24EBE9E7-9E42-4722-BB08-416B896BDD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6251" y="69711095"/>
          <a:ext cx="7985178" cy="63843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428</xdr:row>
      <xdr:rowOff>71437</xdr:rowOff>
    </xdr:from>
    <xdr:to>
      <xdr:col>14</xdr:col>
      <xdr:colOff>46106</xdr:colOff>
      <xdr:row>464</xdr:row>
      <xdr:rowOff>64508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8243E718-893B-418D-9051-EEC875B4E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00063" y="76509562"/>
          <a:ext cx="8023293" cy="642244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470</xdr:row>
      <xdr:rowOff>35719</xdr:rowOff>
    </xdr:from>
    <xdr:to>
      <xdr:col>13</xdr:col>
      <xdr:colOff>617587</xdr:colOff>
      <xdr:row>506</xdr:row>
      <xdr:rowOff>203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F413A80E-35A6-4C02-9362-A0FD49512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00063" y="83974782"/>
          <a:ext cx="7975649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512</xdr:row>
      <xdr:rowOff>95250</xdr:rowOff>
    </xdr:from>
    <xdr:to>
      <xdr:col>14</xdr:col>
      <xdr:colOff>27048</xdr:colOff>
      <xdr:row>548</xdr:row>
      <xdr:rowOff>88321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FA60E292-1AA2-4F93-B035-A88A971A0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00063" y="91535250"/>
          <a:ext cx="8004235" cy="64224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24" sqref="E2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44200</v>
      </c>
      <c r="C9" s="50">
        <v>2</v>
      </c>
      <c r="D9" s="54">
        <v>1.27</v>
      </c>
      <c r="E9" s="55">
        <v>1.5</v>
      </c>
      <c r="F9" s="85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44202</v>
      </c>
      <c r="C10" s="47">
        <v>1</v>
      </c>
      <c r="D10" s="56">
        <v>1.27</v>
      </c>
      <c r="E10" s="57">
        <v>1.5</v>
      </c>
      <c r="F10" s="83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44207</v>
      </c>
      <c r="C11" s="47">
        <v>2</v>
      </c>
      <c r="D11" s="56">
        <v>-1</v>
      </c>
      <c r="E11" s="57">
        <v>-1</v>
      </c>
      <c r="F11" s="84">
        <v>-1</v>
      </c>
      <c r="G11" s="22">
        <f t="shared" si="2"/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-3232.9548299999997</v>
      </c>
      <c r="N11" s="45">
        <f t="shared" si="9"/>
        <v>-3276.0749999999998</v>
      </c>
      <c r="O11" s="46">
        <f t="shared" si="10"/>
        <v>-3370.7999999999997</v>
      </c>
      <c r="P11" s="40"/>
      <c r="Q11" s="40"/>
      <c r="R11" s="40"/>
    </row>
    <row r="12" spans="1:18" x14ac:dyDescent="0.4">
      <c r="A12" s="9">
        <v>4</v>
      </c>
      <c r="B12" s="5">
        <v>44209</v>
      </c>
      <c r="C12" s="47">
        <v>1</v>
      </c>
      <c r="D12" s="56">
        <v>-1</v>
      </c>
      <c r="E12" s="57">
        <v>-1</v>
      </c>
      <c r="F12" s="84">
        <v>-1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105719.52399999999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-3135.9661850999996</v>
      </c>
      <c r="N12" s="45">
        <f t="shared" si="9"/>
        <v>-3177.7927500000001</v>
      </c>
      <c r="O12" s="46">
        <f t="shared" si="10"/>
        <v>-3269.6759999999999</v>
      </c>
      <c r="P12" s="40"/>
      <c r="Q12" s="40"/>
      <c r="R12" s="40"/>
    </row>
    <row r="13" spans="1:18" x14ac:dyDescent="0.4">
      <c r="A13" s="9">
        <v>5</v>
      </c>
      <c r="B13" s="5">
        <v>44211</v>
      </c>
      <c r="C13" s="47">
        <v>2</v>
      </c>
      <c r="D13" s="56">
        <v>1.27</v>
      </c>
      <c r="E13" s="57">
        <v>1.5</v>
      </c>
      <c r="F13" s="83">
        <v>2</v>
      </c>
      <c r="G13" s="22">
        <f t="shared" si="2"/>
        <v>105259.43672832468</v>
      </c>
      <c r="H13" s="22">
        <f t="shared" si="3"/>
        <v>107372.32070125001</v>
      </c>
      <c r="I13" s="22">
        <f t="shared" si="4"/>
        <v>112062.69544</v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3171.5857199999996</v>
      </c>
      <c r="M13" s="44">
        <f t="shared" ref="M13:M58" si="14">IF(D13="","",J13*D13)</f>
        <v>3863.1967434246894</v>
      </c>
      <c r="N13" s="45">
        <f t="shared" ref="N13:N58" si="15">IF(E13="","",K13*E13)</f>
        <v>4623.6884512500001</v>
      </c>
      <c r="O13" s="46">
        <f t="shared" ref="O13:O58" si="16">IF(F13="","",L13*F13)</f>
        <v>6343.1714399999992</v>
      </c>
      <c r="P13" s="40"/>
      <c r="Q13" s="40"/>
      <c r="R13" s="40"/>
    </row>
    <row r="14" spans="1:18" x14ac:dyDescent="0.4">
      <c r="A14" s="9">
        <v>6</v>
      </c>
      <c r="B14" s="5">
        <v>44217</v>
      </c>
      <c r="C14" s="47">
        <v>1</v>
      </c>
      <c r="D14" s="56">
        <v>-1</v>
      </c>
      <c r="E14" s="57">
        <v>-1</v>
      </c>
      <c r="F14" s="84">
        <v>-1</v>
      </c>
      <c r="G14" s="22">
        <f t="shared" si="2"/>
        <v>102101.65362647494</v>
      </c>
      <c r="H14" s="22">
        <f t="shared" si="3"/>
        <v>104151.15108021251</v>
      </c>
      <c r="I14" s="22">
        <f t="shared" si="4"/>
        <v>108700.8145768</v>
      </c>
      <c r="J14" s="44">
        <f t="shared" si="11"/>
        <v>3157.7831018497404</v>
      </c>
      <c r="K14" s="45">
        <f t="shared" si="12"/>
        <v>3221.1696210374998</v>
      </c>
      <c r="L14" s="46">
        <f t="shared" si="13"/>
        <v>3361.8808631999996</v>
      </c>
      <c r="M14" s="44">
        <f t="shared" si="14"/>
        <v>-3157.7831018497404</v>
      </c>
      <c r="N14" s="45">
        <f t="shared" si="15"/>
        <v>-3221.1696210374998</v>
      </c>
      <c r="O14" s="46">
        <f t="shared" si="16"/>
        <v>-3361.8808631999996</v>
      </c>
      <c r="P14" s="40"/>
      <c r="Q14" s="40"/>
      <c r="R14" s="40"/>
    </row>
    <row r="15" spans="1:18" x14ac:dyDescent="0.4">
      <c r="A15" s="9">
        <v>7</v>
      </c>
      <c r="B15" s="5">
        <v>44218</v>
      </c>
      <c r="C15" s="47">
        <v>2</v>
      </c>
      <c r="D15" s="56">
        <v>0</v>
      </c>
      <c r="E15" s="57">
        <v>0</v>
      </c>
      <c r="F15" s="84">
        <v>0</v>
      </c>
      <c r="G15" s="22">
        <f t="shared" si="2"/>
        <v>102101.65362647494</v>
      </c>
      <c r="H15" s="22">
        <f t="shared" si="3"/>
        <v>104151.15108021251</v>
      </c>
      <c r="I15" s="22">
        <f t="shared" si="4"/>
        <v>108700.8145768</v>
      </c>
      <c r="J15" s="44">
        <f t="shared" si="11"/>
        <v>3063.0496087942483</v>
      </c>
      <c r="K15" s="45">
        <f t="shared" si="12"/>
        <v>3124.5345324063751</v>
      </c>
      <c r="L15" s="46">
        <f t="shared" si="13"/>
        <v>3261.0244373039995</v>
      </c>
      <c r="M15" s="44">
        <f t="shared" si="14"/>
        <v>0</v>
      </c>
      <c r="N15" s="45">
        <f t="shared" si="15"/>
        <v>0</v>
      </c>
      <c r="O15" s="46">
        <f t="shared" si="16"/>
        <v>0</v>
      </c>
      <c r="P15" s="40"/>
      <c r="Q15" s="40"/>
      <c r="R15" s="40"/>
    </row>
    <row r="16" spans="1:18" x14ac:dyDescent="0.4">
      <c r="A16" s="9">
        <v>8</v>
      </c>
      <c r="B16" s="5">
        <v>44222</v>
      </c>
      <c r="C16" s="47">
        <v>2</v>
      </c>
      <c r="D16" s="56">
        <v>1.27</v>
      </c>
      <c r="E16" s="57">
        <v>1.5</v>
      </c>
      <c r="F16" s="84">
        <v>2</v>
      </c>
      <c r="G16" s="22">
        <f t="shared" si="2"/>
        <v>105991.72662964364</v>
      </c>
      <c r="H16" s="22">
        <f t="shared" si="3"/>
        <v>108837.95287882208</v>
      </c>
      <c r="I16" s="22">
        <f t="shared" si="4"/>
        <v>115222.86345140799</v>
      </c>
      <c r="J16" s="44">
        <f t="shared" si="11"/>
        <v>3063.0496087942483</v>
      </c>
      <c r="K16" s="45">
        <f t="shared" si="12"/>
        <v>3124.5345324063751</v>
      </c>
      <c r="L16" s="46">
        <f t="shared" si="13"/>
        <v>3261.0244373039995</v>
      </c>
      <c r="M16" s="44">
        <f t="shared" si="14"/>
        <v>3890.0730031686953</v>
      </c>
      <c r="N16" s="45">
        <f t="shared" si="15"/>
        <v>4686.8017986095629</v>
      </c>
      <c r="O16" s="46">
        <f t="shared" si="16"/>
        <v>6522.0488746079991</v>
      </c>
      <c r="P16" s="40"/>
      <c r="Q16" s="40"/>
      <c r="R16" s="40"/>
    </row>
    <row r="17" spans="1:18" x14ac:dyDescent="0.4">
      <c r="A17" s="9">
        <v>9</v>
      </c>
      <c r="B17" s="5">
        <v>44225</v>
      </c>
      <c r="C17" s="47">
        <v>1</v>
      </c>
      <c r="D17" s="56">
        <v>-1</v>
      </c>
      <c r="E17" s="57">
        <v>-1</v>
      </c>
      <c r="F17" s="84">
        <v>-1</v>
      </c>
      <c r="G17" s="22">
        <f t="shared" si="2"/>
        <v>102811.97483075433</v>
      </c>
      <c r="H17" s="22">
        <f t="shared" si="3"/>
        <v>105572.81429245742</v>
      </c>
      <c r="I17" s="22">
        <f t="shared" si="4"/>
        <v>111766.17754786575</v>
      </c>
      <c r="J17" s="44">
        <f t="shared" si="11"/>
        <v>3179.7517988893092</v>
      </c>
      <c r="K17" s="45">
        <f t="shared" si="12"/>
        <v>3265.1385863646624</v>
      </c>
      <c r="L17" s="46">
        <f t="shared" si="13"/>
        <v>3456.6859035422394</v>
      </c>
      <c r="M17" s="44">
        <f t="shared" si="14"/>
        <v>-3179.7517988893092</v>
      </c>
      <c r="N17" s="45">
        <f t="shared" si="15"/>
        <v>-3265.1385863646624</v>
      </c>
      <c r="O17" s="46">
        <f t="shared" si="16"/>
        <v>-3456.6859035422394</v>
      </c>
      <c r="P17" s="40"/>
      <c r="Q17" s="40"/>
      <c r="R17" s="40"/>
    </row>
    <row r="18" spans="1:18" x14ac:dyDescent="0.4">
      <c r="A18" s="9">
        <v>10</v>
      </c>
      <c r="B18" s="5">
        <v>44232</v>
      </c>
      <c r="C18" s="47">
        <v>1</v>
      </c>
      <c r="D18" s="56">
        <v>1.27</v>
      </c>
      <c r="E18" s="57">
        <v>1.5</v>
      </c>
      <c r="F18" s="58">
        <v>2</v>
      </c>
      <c r="G18" s="22">
        <f t="shared" si="2"/>
        <v>106729.11107180608</v>
      </c>
      <c r="H18" s="22">
        <f t="shared" si="3"/>
        <v>110323.59093561801</v>
      </c>
      <c r="I18" s="22">
        <f t="shared" si="4"/>
        <v>118472.14820073769</v>
      </c>
      <c r="J18" s="44">
        <f t="shared" si="11"/>
        <v>3084.3592449226298</v>
      </c>
      <c r="K18" s="45">
        <f t="shared" si="12"/>
        <v>3167.1844287737226</v>
      </c>
      <c r="L18" s="46">
        <f t="shared" si="13"/>
        <v>3352.9853264359722</v>
      </c>
      <c r="M18" s="44">
        <f t="shared" si="14"/>
        <v>3917.1362410517399</v>
      </c>
      <c r="N18" s="45">
        <f t="shared" si="15"/>
        <v>4750.7766431605842</v>
      </c>
      <c r="O18" s="46">
        <f t="shared" si="16"/>
        <v>6705.9706528719444</v>
      </c>
      <c r="P18" s="40"/>
      <c r="Q18" s="40"/>
      <c r="R18" s="40"/>
    </row>
    <row r="19" spans="1:18" x14ac:dyDescent="0.4">
      <c r="A19" s="9">
        <v>11</v>
      </c>
      <c r="B19" s="5">
        <v>44237</v>
      </c>
      <c r="C19" s="47">
        <v>1</v>
      </c>
      <c r="D19" s="56">
        <v>1.27</v>
      </c>
      <c r="E19" s="57">
        <v>1.5</v>
      </c>
      <c r="F19" s="84">
        <v>2</v>
      </c>
      <c r="G19" s="22">
        <f t="shared" si="2"/>
        <v>110795.49020364189</v>
      </c>
      <c r="H19" s="22">
        <f t="shared" si="3"/>
        <v>115288.15252772081</v>
      </c>
      <c r="I19" s="22">
        <f t="shared" si="4"/>
        <v>125580.47709278195</v>
      </c>
      <c r="J19" s="44">
        <f t="shared" si="11"/>
        <v>3201.8733321541822</v>
      </c>
      <c r="K19" s="45">
        <f t="shared" si="12"/>
        <v>3309.7077280685398</v>
      </c>
      <c r="L19" s="46">
        <f t="shared" si="13"/>
        <v>3554.1644460221305</v>
      </c>
      <c r="M19" s="44">
        <f t="shared" si="14"/>
        <v>4066.3791318358117</v>
      </c>
      <c r="N19" s="45">
        <f t="shared" si="15"/>
        <v>4964.5615921028093</v>
      </c>
      <c r="O19" s="46">
        <f t="shared" si="16"/>
        <v>7108.328892044261</v>
      </c>
      <c r="P19" s="40"/>
      <c r="Q19" s="40"/>
      <c r="R19" s="40"/>
    </row>
    <row r="20" spans="1:18" x14ac:dyDescent="0.4">
      <c r="A20" s="9">
        <v>12</v>
      </c>
      <c r="B20" s="5">
        <v>44239</v>
      </c>
      <c r="C20" s="47">
        <v>1</v>
      </c>
      <c r="D20" s="56">
        <v>1.27</v>
      </c>
      <c r="E20" s="57">
        <v>1.5</v>
      </c>
      <c r="F20" s="83">
        <v>2</v>
      </c>
      <c r="G20" s="22">
        <f t="shared" si="2"/>
        <v>115016.79838040065</v>
      </c>
      <c r="H20" s="22">
        <f t="shared" si="3"/>
        <v>120476.11939146825</v>
      </c>
      <c r="I20" s="22">
        <f t="shared" si="4"/>
        <v>133115.30571834886</v>
      </c>
      <c r="J20" s="44">
        <f t="shared" si="11"/>
        <v>3323.8647061092565</v>
      </c>
      <c r="K20" s="45">
        <f t="shared" si="12"/>
        <v>3458.6445758316245</v>
      </c>
      <c r="L20" s="46">
        <f t="shared" si="13"/>
        <v>3767.4143127834582</v>
      </c>
      <c r="M20" s="44">
        <f t="shared" si="14"/>
        <v>4221.3081767587555</v>
      </c>
      <c r="N20" s="45">
        <f t="shared" si="15"/>
        <v>5187.9668637474369</v>
      </c>
      <c r="O20" s="46">
        <f t="shared" si="16"/>
        <v>7534.8286255669163</v>
      </c>
      <c r="P20" s="40" t="s">
        <v>59</v>
      </c>
      <c r="Q20" s="40"/>
      <c r="R20" s="40"/>
    </row>
    <row r="21" spans="1:18" x14ac:dyDescent="0.4">
      <c r="A21" s="9">
        <v>13</v>
      </c>
      <c r="B21" s="5">
        <v>44249</v>
      </c>
      <c r="C21" s="47">
        <v>1</v>
      </c>
      <c r="D21" s="56">
        <v>0</v>
      </c>
      <c r="E21" s="57">
        <v>0</v>
      </c>
      <c r="F21" s="84">
        <v>0</v>
      </c>
      <c r="G21" s="22">
        <f t="shared" si="2"/>
        <v>115016.79838040065</v>
      </c>
      <c r="H21" s="22">
        <f t="shared" si="3"/>
        <v>120476.11939146825</v>
      </c>
      <c r="I21" s="22">
        <f t="shared" si="4"/>
        <v>133115.30571834886</v>
      </c>
      <c r="J21" s="44">
        <f t="shared" si="11"/>
        <v>3450.5039514120194</v>
      </c>
      <c r="K21" s="45">
        <f t="shared" si="12"/>
        <v>3614.2835817440473</v>
      </c>
      <c r="L21" s="46">
        <f t="shared" si="13"/>
        <v>3993.4591715504657</v>
      </c>
      <c r="M21" s="44">
        <f t="shared" si="14"/>
        <v>0</v>
      </c>
      <c r="N21" s="45">
        <f t="shared" si="15"/>
        <v>0</v>
      </c>
      <c r="O21" s="46">
        <f t="shared" si="16"/>
        <v>0</v>
      </c>
      <c r="P21" s="40"/>
      <c r="Q21" s="40"/>
      <c r="R21" s="40"/>
    </row>
    <row r="22" spans="1:18" x14ac:dyDescent="0.4">
      <c r="A22" s="9">
        <v>14</v>
      </c>
      <c r="B22" s="5">
        <v>44251</v>
      </c>
      <c r="C22" s="47">
        <v>1</v>
      </c>
      <c r="D22" s="56">
        <v>1.27</v>
      </c>
      <c r="E22" s="57">
        <v>1.5</v>
      </c>
      <c r="F22" s="83">
        <v>2</v>
      </c>
      <c r="G22" s="22">
        <f t="shared" si="2"/>
        <v>119398.93839869392</v>
      </c>
      <c r="H22" s="22">
        <f t="shared" si="3"/>
        <v>125897.54476408432</v>
      </c>
      <c r="I22" s="22">
        <f t="shared" si="4"/>
        <v>141102.22406144979</v>
      </c>
      <c r="J22" s="44">
        <f t="shared" si="11"/>
        <v>3450.5039514120194</v>
      </c>
      <c r="K22" s="45">
        <f t="shared" si="12"/>
        <v>3614.2835817440473</v>
      </c>
      <c r="L22" s="46">
        <f t="shared" si="13"/>
        <v>3993.4591715504657</v>
      </c>
      <c r="M22" s="44">
        <f t="shared" si="14"/>
        <v>4382.1400182932648</v>
      </c>
      <c r="N22" s="45">
        <f t="shared" si="15"/>
        <v>5421.4253726160714</v>
      </c>
      <c r="O22" s="46">
        <f t="shared" si="16"/>
        <v>7986.9183431009315</v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>
        <f t="shared" si="11"/>
        <v>3581.9681519608175</v>
      </c>
      <c r="K23" s="45">
        <f t="shared" si="12"/>
        <v>3776.9263429225293</v>
      </c>
      <c r="L23" s="46">
        <f t="shared" si="13"/>
        <v>4233.0667218434937</v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8</v>
      </c>
      <c r="E59" s="7">
        <f>COUNTIF(E9:E58,1.5)</f>
        <v>8</v>
      </c>
      <c r="F59" s="8">
        <f>COUNTIF(F9:F58,2)</f>
        <v>8</v>
      </c>
      <c r="G59" s="69">
        <f>M59+G8</f>
        <v>119398.93839869391</v>
      </c>
      <c r="H59" s="70">
        <f>N59+H8</f>
        <v>125897.5447640843</v>
      </c>
      <c r="I59" s="71">
        <f>O59+I8</f>
        <v>141102.22406144982</v>
      </c>
      <c r="J59" s="66" t="s">
        <v>30</v>
      </c>
      <c r="K59" s="67">
        <f>B58-B9</f>
        <v>-44200</v>
      </c>
      <c r="L59" s="68" t="s">
        <v>31</v>
      </c>
      <c r="M59" s="80">
        <f>SUM(M9:M58)</f>
        <v>19398.938398693906</v>
      </c>
      <c r="N59" s="81">
        <f>SUM(N9:N58)</f>
        <v>25897.544764084301</v>
      </c>
      <c r="O59" s="82">
        <f>SUM(O9:O58)</f>
        <v>41102.224061449808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4</v>
      </c>
      <c r="E60" s="7">
        <f>COUNTIF(E9:E58,-1)</f>
        <v>4</v>
      </c>
      <c r="F60" s="8">
        <f>COUNTIF(F9:F58,-1)</f>
        <v>4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2</v>
      </c>
      <c r="E61" s="7">
        <f>COUNTIF(E9:E58,0)</f>
        <v>2</v>
      </c>
      <c r="F61" s="7">
        <f>COUNTIF(F9:F58,0)</f>
        <v>2</v>
      </c>
      <c r="G61" s="75">
        <f>G59/G8</f>
        <v>1.1939893839869391</v>
      </c>
      <c r="H61" s="76">
        <f t="shared" ref="H61" si="21">H59/H8</f>
        <v>1.258975447640843</v>
      </c>
      <c r="I61" s="77">
        <f>I59/I8</f>
        <v>1.4110222406144981</v>
      </c>
      <c r="J61" s="64">
        <f>(G61-100%)*30/K59</f>
        <v>-1.3166700270606725E-4</v>
      </c>
      <c r="K61" s="64">
        <f>(H61-100%)*30/K59</f>
        <v>-1.7577519070645454E-4</v>
      </c>
      <c r="L61" s="65">
        <f>(I61-100%)*30/K59</f>
        <v>-2.7897437145780416E-4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0.5714285714285714</v>
      </c>
      <c r="E62" s="73">
        <f t="shared" si="22"/>
        <v>0.5714285714285714</v>
      </c>
      <c r="F62" s="74">
        <f>F59/(F59+F60+F61)</f>
        <v>0.5714285714285714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512"/>
  <sheetViews>
    <sheetView topLeftCell="A475" zoomScale="80" zoomScaleNormal="80" workbookViewId="0">
      <selection activeCell="U514" sqref="U51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0" spans="2:2" x14ac:dyDescent="0.4">
      <c r="B40" s="52" t="s">
        <v>39</v>
      </c>
    </row>
    <row r="78" spans="2:2" x14ac:dyDescent="0.4">
      <c r="B78" s="52" t="s">
        <v>40</v>
      </c>
    </row>
    <row r="116" spans="2:2" x14ac:dyDescent="0.4">
      <c r="B116" s="52" t="s">
        <v>41</v>
      </c>
    </row>
    <row r="154" spans="2:2" x14ac:dyDescent="0.4">
      <c r="B154" s="52" t="s">
        <v>42</v>
      </c>
    </row>
    <row r="192" spans="2:2" x14ac:dyDescent="0.4">
      <c r="B192" s="52" t="s">
        <v>43</v>
      </c>
    </row>
    <row r="193" spans="2:2" x14ac:dyDescent="0.4">
      <c r="B193" s="52" t="s">
        <v>45</v>
      </c>
    </row>
    <row r="194" spans="2:2" x14ac:dyDescent="0.4">
      <c r="B194" s="52" t="s">
        <v>44</v>
      </c>
    </row>
    <row r="196" spans="2:2" x14ac:dyDescent="0.4">
      <c r="B196" s="52" t="s">
        <v>46</v>
      </c>
    </row>
    <row r="234" spans="2:2" x14ac:dyDescent="0.4">
      <c r="B234" s="52" t="s">
        <v>47</v>
      </c>
    </row>
    <row r="272" spans="2:2" x14ac:dyDescent="0.4">
      <c r="B272" s="52" t="s">
        <v>48</v>
      </c>
    </row>
    <row r="273" spans="2:2" x14ac:dyDescent="0.4">
      <c r="B273" s="52" t="s">
        <v>49</v>
      </c>
    </row>
    <row r="274" spans="2:2" x14ac:dyDescent="0.4">
      <c r="B274" s="52" t="s">
        <v>50</v>
      </c>
    </row>
    <row r="276" spans="2:2" x14ac:dyDescent="0.4">
      <c r="B276" s="52" t="s">
        <v>51</v>
      </c>
    </row>
    <row r="314" spans="2:2" x14ac:dyDescent="0.4">
      <c r="B314" s="52" t="s">
        <v>52</v>
      </c>
    </row>
    <row r="352" spans="2:2" x14ac:dyDescent="0.4">
      <c r="B352" s="52" t="s">
        <v>53</v>
      </c>
    </row>
    <row r="390" spans="2:2" x14ac:dyDescent="0.4">
      <c r="B390" s="52" t="s">
        <v>54</v>
      </c>
    </row>
    <row r="428" spans="2:2" x14ac:dyDescent="0.4">
      <c r="B428" s="52" t="s">
        <v>55</v>
      </c>
    </row>
    <row r="466" spans="2:2" x14ac:dyDescent="0.4">
      <c r="B466" s="52" t="s">
        <v>56</v>
      </c>
    </row>
    <row r="467" spans="2:2" x14ac:dyDescent="0.4">
      <c r="B467" s="52" t="s">
        <v>57</v>
      </c>
    </row>
    <row r="468" spans="2:2" x14ac:dyDescent="0.4">
      <c r="B468" s="52" t="s">
        <v>58</v>
      </c>
    </row>
    <row r="470" spans="2:2" x14ac:dyDescent="0.4">
      <c r="B470" s="52" t="s">
        <v>60</v>
      </c>
    </row>
    <row r="508" spans="2:2" x14ac:dyDescent="0.4">
      <c r="B508" s="52" t="s">
        <v>43</v>
      </c>
    </row>
    <row r="509" spans="2:2" x14ac:dyDescent="0.4">
      <c r="B509" s="52" t="s">
        <v>61</v>
      </c>
    </row>
    <row r="510" spans="2:2" x14ac:dyDescent="0.4">
      <c r="B510" s="52" t="s">
        <v>62</v>
      </c>
    </row>
    <row r="512" spans="2:2" x14ac:dyDescent="0.4">
      <c r="B512" s="52" t="s">
        <v>63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L15" sqref="L15:L16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64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8" t="s">
        <v>66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27</v>
      </c>
    </row>
    <row r="22" spans="1:10" x14ac:dyDescent="0.4">
      <c r="A22" s="98" t="s">
        <v>65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2021-09-27T21:58:49Z</dcterms:modified>
</cp:coreProperties>
</file>